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120" windowWidth="22932" windowHeight="8976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17" i="1"/>
  <c r="D15"/>
  <c r="D13"/>
  <c r="D12"/>
  <c r="B13"/>
  <c r="B15" s="1"/>
  <c r="D6"/>
  <c r="B6"/>
  <c r="B3"/>
  <c r="B11"/>
  <c r="B9"/>
  <c r="B4"/>
  <c r="F4"/>
  <c r="F5"/>
  <c r="D4"/>
  <c r="O9"/>
  <c r="M9"/>
  <c r="M3"/>
</calcChain>
</file>

<file path=xl/sharedStrings.xml><?xml version="1.0" encoding="utf-8"?>
<sst xmlns="http://schemas.openxmlformats.org/spreadsheetml/2006/main" count="35" uniqueCount="33">
  <si>
    <t>New Route Generation Software</t>
  </si>
  <si>
    <t>Volunteer Recruitment Compaign</t>
  </si>
  <si>
    <t>Paid Delivery Driver</t>
  </si>
  <si>
    <t>Minimum acceptable rate of return</t>
  </si>
  <si>
    <t>PROs</t>
  </si>
  <si>
    <t>Cons</t>
  </si>
  <si>
    <t>Current</t>
  </si>
  <si>
    <t>Target</t>
  </si>
  <si>
    <t>Monthly Demand</t>
  </si>
  <si>
    <t>Reduce delivery time (12.5%)</t>
  </si>
  <si>
    <t>Campaign</t>
  </si>
  <si>
    <t>Personal Training (5-10)</t>
  </si>
  <si>
    <t>40% turn-over</t>
  </si>
  <si>
    <t>2 Paid Driver (2.5Hr per day)</t>
  </si>
  <si>
    <t>Recruitment Paid Driver</t>
  </si>
  <si>
    <t>Personal Training (2)</t>
  </si>
  <si>
    <t>Additional 2 volunteer</t>
  </si>
  <si>
    <t>Average 4 new volunteers</t>
  </si>
  <si>
    <t>One Time Fixed Cost (10 yrs)</t>
  </si>
  <si>
    <t>Incremental demand (5267/mon to 6020/mon)</t>
  </si>
  <si>
    <t>Gross Margin</t>
  </si>
  <si>
    <t>Alternative 1</t>
  </si>
  <si>
    <t>Total Cost</t>
  </si>
  <si>
    <t>Total Saving &amp; Revenue</t>
  </si>
  <si>
    <t>Additional Subscription (10 yrs)</t>
  </si>
  <si>
    <t>Save route management time (1.5H Overtime &amp; 10 yrs)</t>
  </si>
  <si>
    <t>Total Saving</t>
  </si>
  <si>
    <t>Lose 3 volunteers</t>
  </si>
  <si>
    <t>60% Available</t>
  </si>
  <si>
    <t>2.4 new volunteer</t>
  </si>
  <si>
    <t>Alternative 2</t>
  </si>
  <si>
    <t>Combined Margin</t>
  </si>
  <si>
    <t>Saving &amp; Revenue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</si>
</sst>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Arial"/>
      <family val="2"/>
    </font>
    <font>
      <b/>
      <sz val="11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164" fontId="0" fillId="0" borderId="0" xfId="1" applyNumberFormat="1" applyFont="1"/>
    <xf numFmtId="0" fontId="2" fillId="0" borderId="0" xfId="0" applyFont="1" applyAlignment="1">
      <alignment horizontal="center" vertical="center"/>
    </xf>
    <xf numFmtId="164" fontId="0" fillId="0" borderId="0" xfId="0" applyNumberFormat="1"/>
    <xf numFmtId="9" fontId="0" fillId="0" borderId="0" xfId="0" applyNumberFormat="1"/>
    <xf numFmtId="0" fontId="0" fillId="0" borderId="0" xfId="0" applyAlignment="1">
      <alignment horizontal="center"/>
    </xf>
    <xf numFmtId="9" fontId="0" fillId="0" borderId="0" xfId="2" applyFont="1"/>
    <xf numFmtId="0" fontId="0" fillId="0" borderId="0" xfId="0" applyAlignment="1">
      <alignment wrapText="1"/>
    </xf>
    <xf numFmtId="44" fontId="0" fillId="0" borderId="0" xfId="1" applyNumberFormat="1" applyFont="1"/>
    <xf numFmtId="0" fontId="0" fillId="0" borderId="0" xfId="0" applyAlignment="1">
      <alignment horizontal="right"/>
    </xf>
    <xf numFmtId="0" fontId="3" fillId="0" borderId="0" xfId="0" applyFont="1"/>
    <xf numFmtId="0" fontId="4" fillId="0" borderId="0" xfId="0" applyFont="1"/>
    <xf numFmtId="0" fontId="0" fillId="0" borderId="0" xfId="0" applyAlignment="1">
      <alignment vertical="center" wrapText="1"/>
    </xf>
    <xf numFmtId="164" fontId="0" fillId="0" borderId="0" xfId="1" applyNumberFormat="1" applyFont="1" applyAlignment="1">
      <alignment vertical="center"/>
    </xf>
    <xf numFmtId="10" fontId="0" fillId="0" borderId="0" xfId="0" applyNumberFormat="1" applyAlignment="1">
      <alignment vertical="center"/>
    </xf>
    <xf numFmtId="164" fontId="0" fillId="0" borderId="0" xfId="0" applyNumberFormat="1" applyAlignment="1">
      <alignment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/>
    <xf numFmtId="164" fontId="2" fillId="0" borderId="0" xfId="0" applyNumberFormat="1" applyFont="1"/>
    <xf numFmtId="164" fontId="2" fillId="0" borderId="0" xfId="1" applyNumberFormat="1" applyFont="1"/>
    <xf numFmtId="0" fontId="0" fillId="0" borderId="0" xfId="0" applyAlignment="1">
      <alignment horizontal="left" vertical="center" indent="1"/>
    </xf>
    <xf numFmtId="0" fontId="0" fillId="0" borderId="0" xfId="0" applyAlignment="1">
      <alignment horizontal="right" vertical="center" wrapText="1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7620</xdr:colOff>
      <xdr:row>10</xdr:row>
      <xdr:rowOff>15240</xdr:rowOff>
    </xdr:from>
    <xdr:to>
      <xdr:col>13</xdr:col>
      <xdr:colOff>571500</xdr:colOff>
      <xdr:row>22</xdr:row>
      <xdr:rowOff>42121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56120" y="2026920"/>
          <a:ext cx="3680460" cy="240432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O28"/>
  <sheetViews>
    <sheetView tabSelected="1" workbookViewId="0">
      <selection activeCell="D10" sqref="D10"/>
    </sheetView>
  </sheetViews>
  <sheetFormatPr defaultRowHeight="14.4"/>
  <cols>
    <col min="1" max="1" width="26.77734375" customWidth="1"/>
    <col min="2" max="2" width="18.77734375" customWidth="1"/>
    <col min="3" max="3" width="22.33203125" customWidth="1"/>
    <col min="4" max="4" width="22.109375" bestFit="1" customWidth="1"/>
    <col min="5" max="5" width="25.109375" bestFit="1" customWidth="1"/>
    <col min="6" max="6" width="20.21875" bestFit="1" customWidth="1"/>
    <col min="10" max="10" width="16.21875" customWidth="1"/>
    <col min="11" max="11" width="10.109375" bestFit="1" customWidth="1"/>
    <col min="12" max="12" width="9" customWidth="1"/>
    <col min="13" max="13" width="10.109375" bestFit="1" customWidth="1"/>
  </cols>
  <sheetData>
    <row r="2" spans="1:15" s="2" customFormat="1" ht="28.8">
      <c r="A2" s="18" t="s">
        <v>21</v>
      </c>
      <c r="B2" s="1" t="s">
        <v>0</v>
      </c>
      <c r="C2" s="18" t="s">
        <v>30</v>
      </c>
      <c r="D2" s="1" t="s">
        <v>1</v>
      </c>
      <c r="E2" s="1"/>
      <c r="F2" s="1" t="s">
        <v>2</v>
      </c>
      <c r="K2" s="4">
        <v>2023</v>
      </c>
      <c r="L2" s="4">
        <v>2022</v>
      </c>
    </row>
    <row r="3" spans="1:15">
      <c r="A3" t="s">
        <v>18</v>
      </c>
      <c r="B3" s="3">
        <f>28000*(1-40%)</f>
        <v>16800</v>
      </c>
      <c r="C3" s="3" t="s">
        <v>10</v>
      </c>
      <c r="D3" s="3">
        <v>2500</v>
      </c>
      <c r="E3" s="3" t="s">
        <v>14</v>
      </c>
      <c r="F3" s="3">
        <v>1000</v>
      </c>
      <c r="K3" s="3">
        <v>-138000</v>
      </c>
      <c r="L3" s="3">
        <v>33000</v>
      </c>
      <c r="M3" s="5">
        <f>K3-L3</f>
        <v>-171000</v>
      </c>
    </row>
    <row r="4" spans="1:15">
      <c r="A4" t="s">
        <v>24</v>
      </c>
      <c r="B4" s="3">
        <f>7000*10</f>
        <v>70000</v>
      </c>
      <c r="C4" s="3" t="s">
        <v>11</v>
      </c>
      <c r="D4" s="3">
        <f>400*7.5</f>
        <v>3000</v>
      </c>
      <c r="E4" s="3" t="s">
        <v>15</v>
      </c>
      <c r="F4" s="3">
        <f>400*2</f>
        <v>800</v>
      </c>
    </row>
    <row r="5" spans="1:15">
      <c r="C5" s="3" t="s">
        <v>12</v>
      </c>
      <c r="D5" s="11" t="s">
        <v>27</v>
      </c>
      <c r="E5" s="3" t="s">
        <v>13</v>
      </c>
      <c r="F5" s="3">
        <f>28*2.5*2</f>
        <v>140</v>
      </c>
      <c r="K5" t="s">
        <v>3</v>
      </c>
    </row>
    <row r="6" spans="1:15">
      <c r="A6" s="19" t="s">
        <v>22</v>
      </c>
      <c r="B6" s="21">
        <f>SUM(B3:B4)</f>
        <v>86800</v>
      </c>
      <c r="C6" s="19" t="s">
        <v>22</v>
      </c>
      <c r="D6" s="20">
        <f>D3+D4</f>
        <v>5500</v>
      </c>
      <c r="E6" s="19" t="s">
        <v>22</v>
      </c>
      <c r="K6" s="6">
        <v>0.05</v>
      </c>
    </row>
    <row r="8" spans="1:15">
      <c r="A8" t="s">
        <v>32</v>
      </c>
      <c r="D8" t="s">
        <v>17</v>
      </c>
      <c r="F8" s="3" t="s">
        <v>16</v>
      </c>
      <c r="K8" s="7" t="s">
        <v>6</v>
      </c>
      <c r="L8" s="7" t="s">
        <v>7</v>
      </c>
    </row>
    <row r="9" spans="1:15" ht="28.8">
      <c r="A9" s="14" t="s">
        <v>25</v>
      </c>
      <c r="B9" s="15">
        <f>1.5*32.5*3*52*10</f>
        <v>76050</v>
      </c>
      <c r="C9" s="14" t="s">
        <v>28</v>
      </c>
      <c r="D9" s="23" t="s">
        <v>29</v>
      </c>
      <c r="J9" t="s">
        <v>8</v>
      </c>
      <c r="K9">
        <v>5267</v>
      </c>
      <c r="L9">
        <v>6020</v>
      </c>
      <c r="M9" s="8">
        <f>L9/K9</f>
        <v>1.142965635086387</v>
      </c>
      <c r="N9" s="6">
        <v>0.48</v>
      </c>
      <c r="O9" s="6">
        <f>M9*N9</f>
        <v>0.54862350484146571</v>
      </c>
    </row>
    <row r="10" spans="1:15">
      <c r="A10" s="2" t="s">
        <v>9</v>
      </c>
      <c r="B10" s="16">
        <v>0.125</v>
      </c>
      <c r="C10" s="10"/>
    </row>
    <row r="11" spans="1:15">
      <c r="A11" s="22" t="s">
        <v>26</v>
      </c>
      <c r="B11" s="17">
        <f>(1+B10)*B9</f>
        <v>85556.25</v>
      </c>
    </row>
    <row r="12" spans="1:15" ht="28.8">
      <c r="A12" s="9"/>
      <c r="C12" s="9" t="s">
        <v>19</v>
      </c>
      <c r="D12" s="16">
        <f>6020/5267-1</f>
        <v>0.14296563508638704</v>
      </c>
    </row>
    <row r="13" spans="1:15">
      <c r="A13" s="19" t="s">
        <v>23</v>
      </c>
      <c r="B13" s="20">
        <f>B11</f>
        <v>85556.25</v>
      </c>
      <c r="D13" s="20">
        <f>B13*D12</f>
        <v>12231.603616859702</v>
      </c>
    </row>
    <row r="15" spans="1:15">
      <c r="A15" s="19" t="s">
        <v>20</v>
      </c>
      <c r="B15" s="20">
        <f>B13-B6</f>
        <v>-1243.75</v>
      </c>
      <c r="D15" s="20">
        <f>D13-D6</f>
        <v>6731.603616859702</v>
      </c>
    </row>
    <row r="17" spans="1:4">
      <c r="A17" s="19" t="s">
        <v>31</v>
      </c>
      <c r="D17" s="20">
        <f>D15+B15</f>
        <v>5487.853616859702</v>
      </c>
    </row>
    <row r="19" spans="1:4">
      <c r="A19" t="s">
        <v>4</v>
      </c>
    </row>
    <row r="22" spans="1:4">
      <c r="A22" t="s">
        <v>5</v>
      </c>
    </row>
    <row r="23" spans="1:4">
      <c r="A23" s="12"/>
    </row>
    <row r="24" spans="1:4">
      <c r="A24" s="12"/>
    </row>
    <row r="25" spans="1:4">
      <c r="A25" s="12"/>
    </row>
    <row r="26" spans="1:4">
      <c r="A26" s="12"/>
    </row>
    <row r="27" spans="1:4">
      <c r="A27" s="12"/>
    </row>
    <row r="28" spans="1:4">
      <c r="A28" s="13"/>
    </row>
  </sheetData>
  <pageMargins left="0.7" right="0.7" top="0.75" bottom="0.75" header="0.3" footer="0.3"/>
  <pageSetup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Hua</dc:creator>
  <cp:lastModifiedBy>Eric Hua</cp:lastModifiedBy>
  <dcterms:created xsi:type="dcterms:W3CDTF">2025-05-03T15:37:34Z</dcterms:created>
  <dcterms:modified xsi:type="dcterms:W3CDTF">2025-05-03T17:22:05Z</dcterms:modified>
</cp:coreProperties>
</file>